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queryTables/queryTable1.xml" ContentType="application/vnd.openxmlformats-officedocument.spreadsheetml.queryTable+xml"/>
  <Override PartName="/xl/charts/chartEx1.xml" ContentType="application/vnd.ms-office.chartex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harts/chartEx2.xml" ContentType="application/vnd.ms-office.chartex+xml"/>
  <Override PartName="/xl/charts/style2.xml" ContentType="application/vnd.ms-office.chartstyle+xml"/>
  <Override PartName="/xl/charts/colors2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2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sandra/Desktop/Mes-Cours/2020-2021/LPMA/nouveau-td/recup-stat/TP1/"/>
    </mc:Choice>
  </mc:AlternateContent>
  <xr:revisionPtr revIDLastSave="0" documentId="13_ncr:1_{973C98C8-1F8A-B145-A304-997EE0A3363A}" xr6:coauthVersionLast="36" xr6:coauthVersionMax="36" xr10:uidLastSave="{00000000-0000-0000-0000-000000000000}"/>
  <bookViews>
    <workbookView xWindow="380" yWindow="460" windowWidth="28040" windowHeight="16180" xr2:uid="{535BD23D-F244-D94F-AE00-3BD3F04600E0}"/>
  </bookViews>
  <sheets>
    <sheet name="Feuil1" sheetId="1" r:id="rId1"/>
    <sheet name="Feuil2" sheetId="2" r:id="rId2"/>
  </sheets>
  <definedNames>
    <definedName name="_xlchart.v1.0" hidden="1">Feuil1!$C$1</definedName>
    <definedName name="_xlchart.v1.1" hidden="1">Feuil1!$C$2:$C$37</definedName>
    <definedName name="_xlchart.v1.10" hidden="1">Feuil1!$E$1</definedName>
    <definedName name="_xlchart.v1.11" hidden="1">Feuil1!$E$2:$E$37</definedName>
    <definedName name="_xlchart.v1.12" hidden="1">Feuil1!$C$1</definedName>
    <definedName name="_xlchart.v1.13" hidden="1">Feuil1!$C$2:$C$37</definedName>
    <definedName name="_xlchart.v1.14" hidden="1">Feuil1!$D$1</definedName>
    <definedName name="_xlchart.v1.15" hidden="1">Feuil1!$D$2:$D$37</definedName>
    <definedName name="_xlchart.v1.16" hidden="1">Feuil1!$E$1</definedName>
    <definedName name="_xlchart.v1.17" hidden="1">Feuil1!$E$2:$E$37</definedName>
    <definedName name="_xlchart.v1.18" hidden="1">Feuil1!$C$1</definedName>
    <definedName name="_xlchart.v1.19" hidden="1">Feuil1!$C$2:$C$37</definedName>
    <definedName name="_xlchart.v1.2" hidden="1">Feuil1!$D$1</definedName>
    <definedName name="_xlchart.v1.20" hidden="1">Feuil1!$D$1</definedName>
    <definedName name="_xlchart.v1.21" hidden="1">Feuil1!$D$2:$D$37</definedName>
    <definedName name="_xlchart.v1.22" hidden="1">Feuil1!$E$1</definedName>
    <definedName name="_xlchart.v1.23" hidden="1">Feuil1!$E$2:$E$37</definedName>
    <definedName name="_xlchart.v1.24" hidden="1">Feuil2!$E$3</definedName>
    <definedName name="_xlchart.v1.25" hidden="1">Feuil2!$E$4:$E$19</definedName>
    <definedName name="_xlchart.v1.26" hidden="1">Feuil2!$F$3</definedName>
    <definedName name="_xlchart.v1.27" hidden="1">Feuil2!$F$4:$F$19</definedName>
    <definedName name="_xlchart.v1.28" hidden="1">Feuil2!$G$3</definedName>
    <definedName name="_xlchart.v1.29" hidden="1">Feuil2!$G$4:$G$19</definedName>
    <definedName name="_xlchart.v1.3" hidden="1">Feuil1!$D$2:$D$37</definedName>
    <definedName name="_xlchart.v1.4" hidden="1">Feuil1!$E$1</definedName>
    <definedName name="_xlchart.v1.5" hidden="1">Feuil1!$E$2:$E$37</definedName>
    <definedName name="_xlchart.v1.6" hidden="1">Feuil1!$C$1</definedName>
    <definedName name="_xlchart.v1.7" hidden="1">Feuil1!$C$2:$C$37</definedName>
    <definedName name="_xlchart.v1.8" hidden="1">Feuil1!$D$1</definedName>
    <definedName name="_xlchart.v1.9" hidden="1">Feuil1!$D$2:$D$37</definedName>
    <definedName name="dos_tp1_accident" localSheetId="0">Feuil1!$B$1:$J$38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51" i="1" l="1"/>
  <c r="D51" i="1"/>
  <c r="E51" i="1"/>
  <c r="F51" i="1"/>
  <c r="G51" i="1"/>
  <c r="H51" i="1"/>
  <c r="I51" i="1"/>
  <c r="J51" i="1"/>
  <c r="B51" i="1"/>
  <c r="B50" i="1"/>
  <c r="C38" i="1"/>
  <c r="D38" i="1"/>
  <c r="E38" i="1"/>
  <c r="F38" i="1"/>
  <c r="G38" i="1"/>
  <c r="H38" i="1"/>
  <c r="I38" i="1"/>
  <c r="J38" i="1"/>
  <c r="C39" i="1"/>
  <c r="D39" i="1"/>
  <c r="E39" i="1"/>
  <c r="F39" i="1"/>
  <c r="F41" i="1" s="1"/>
  <c r="G39" i="1"/>
  <c r="H39" i="1"/>
  <c r="H41" i="1" s="1"/>
  <c r="I39" i="1"/>
  <c r="J39" i="1"/>
  <c r="C40" i="1"/>
  <c r="D40" i="1"/>
  <c r="E40" i="1"/>
  <c r="F40" i="1"/>
  <c r="G40" i="1"/>
  <c r="H40" i="1"/>
  <c r="I40" i="1"/>
  <c r="J40" i="1"/>
  <c r="J41" i="1" s="1"/>
  <c r="C41" i="1"/>
  <c r="D41" i="1"/>
  <c r="E41" i="1"/>
  <c r="C42" i="1"/>
  <c r="D42" i="1"/>
  <c r="E42" i="1"/>
  <c r="F42" i="1"/>
  <c r="G42" i="1"/>
  <c r="H42" i="1"/>
  <c r="I42" i="1"/>
  <c r="J42" i="1"/>
  <c r="C43" i="1"/>
  <c r="D43" i="1"/>
  <c r="E43" i="1"/>
  <c r="F43" i="1"/>
  <c r="G43" i="1"/>
  <c r="H43" i="1"/>
  <c r="I43" i="1"/>
  <c r="J43" i="1"/>
  <c r="C44" i="1"/>
  <c r="D44" i="1"/>
  <c r="E44" i="1"/>
  <c r="F44" i="1"/>
  <c r="G44" i="1"/>
  <c r="H44" i="1"/>
  <c r="I44" i="1"/>
  <c r="J44" i="1"/>
  <c r="C45" i="1"/>
  <c r="D45" i="1"/>
  <c r="E45" i="1"/>
  <c r="F45" i="1"/>
  <c r="G45" i="1"/>
  <c r="H45" i="1"/>
  <c r="I45" i="1"/>
  <c r="J45" i="1"/>
  <c r="C46" i="1"/>
  <c r="D46" i="1"/>
  <c r="E46" i="1"/>
  <c r="F46" i="1"/>
  <c r="G46" i="1"/>
  <c r="H46" i="1"/>
  <c r="I46" i="1"/>
  <c r="J46" i="1"/>
  <c r="C47" i="1"/>
  <c r="D47" i="1"/>
  <c r="E47" i="1"/>
  <c r="F47" i="1"/>
  <c r="G47" i="1"/>
  <c r="H47" i="1"/>
  <c r="I47" i="1"/>
  <c r="J47" i="1"/>
  <c r="C48" i="1"/>
  <c r="D48" i="1"/>
  <c r="E48" i="1"/>
  <c r="F48" i="1"/>
  <c r="G48" i="1"/>
  <c r="H48" i="1"/>
  <c r="I48" i="1"/>
  <c r="J48" i="1"/>
  <c r="C49" i="1"/>
  <c r="D49" i="1"/>
  <c r="E49" i="1"/>
  <c r="F49" i="1"/>
  <c r="G49" i="1"/>
  <c r="H49" i="1"/>
  <c r="I49" i="1"/>
  <c r="J49" i="1"/>
  <c r="C50" i="1"/>
  <c r="D50" i="1"/>
  <c r="E50" i="1"/>
  <c r="F50" i="1"/>
  <c r="G50" i="1"/>
  <c r="H50" i="1"/>
  <c r="I50" i="1"/>
  <c r="J50" i="1"/>
  <c r="B49" i="1"/>
  <c r="B48" i="1"/>
  <c r="B42" i="1"/>
  <c r="B40" i="1"/>
  <c r="B38" i="1"/>
  <c r="B47" i="1"/>
  <c r="B46" i="1"/>
  <c r="B45" i="1"/>
  <c r="B44" i="1"/>
  <c r="B43" i="1"/>
  <c r="B39" i="1"/>
  <c r="B41" i="1" s="1"/>
  <c r="G41" i="1" l="1"/>
  <c r="I41" i="1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772AD19-65D7-8046-8A04-6977DB301E0B}" name="dos-tp1-accident" type="6" refreshedVersion="6" background="1" saveData="1">
    <textPr sourceFile="/Users/sandra/Desktop/Mes-Cours/2020-2021/LPMA/nouveau-td/recup-stat/TP1/dos-tp1-accident.txt" delimited="0" decimal="," thousands=" ">
      <textFields count="9">
        <textField/>
        <textField position="2"/>
        <textField position="9"/>
        <textField position="15"/>
        <textField position="21"/>
        <textField position="27"/>
        <textField position="34"/>
        <textField position="40"/>
        <textField position="46"/>
      </textFields>
    </textPr>
  </connection>
</connections>
</file>

<file path=xl/sharedStrings.xml><?xml version="1.0" encoding="utf-8"?>
<sst xmlns="http://schemas.openxmlformats.org/spreadsheetml/2006/main" count="24" uniqueCount="24">
  <si>
    <t>Acc</t>
  </si>
  <si>
    <t>tmax</t>
  </si>
  <si>
    <t>tmin</t>
  </si>
  <si>
    <t>tmoy</t>
  </si>
  <si>
    <t>tcon</t>
  </si>
  <si>
    <t>sol</t>
  </si>
  <si>
    <t>plui</t>
  </si>
  <si>
    <t>neig</t>
  </si>
  <si>
    <t>jour</t>
  </si>
  <si>
    <t>taille de l'échantillon</t>
  </si>
  <si>
    <t>max</t>
  </si>
  <si>
    <t>min</t>
  </si>
  <si>
    <t>étendue</t>
  </si>
  <si>
    <t>moyenne</t>
  </si>
  <si>
    <t>écart-type</t>
  </si>
  <si>
    <t>médiane</t>
  </si>
  <si>
    <t>Mois</t>
  </si>
  <si>
    <t>var</t>
  </si>
  <si>
    <t>Q1</t>
  </si>
  <si>
    <t>Q3</t>
  </si>
  <si>
    <t>D3</t>
  </si>
  <si>
    <t>D6</t>
  </si>
  <si>
    <t>C1</t>
  </si>
  <si>
    <t>C69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</si>
</sst>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9" tint="0.399975585192419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2" borderId="0" xfId="0" applyFill="1"/>
    <xf numFmtId="14" fontId="0" fillId="2" borderId="0" xfId="0" applyNumberFormat="1" applyFill="1"/>
    <xf numFmtId="0" fontId="0" fillId="3" borderId="0" xfId="0" applyFill="1"/>
    <xf numFmtId="2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connections" Target="connections.xml"/></Relationships>
</file>

<file path=xl/charts/_rels/chartEx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Ex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Ex1.xml><?xml version="1.0" encoding="utf-8"?>
<cx:chartSpace xmlns:a="http://schemas.openxmlformats.org/drawingml/2006/main" xmlns:r="http://schemas.openxmlformats.org/officeDocument/2006/relationships" xmlns:cx="http://schemas.microsoft.com/office/drawing/2014/chartex">
  <cx:chartData>
    <cx:data id="0">
      <cx:numDim type="val">
        <cx:f>_xlchart.v1.7</cx:f>
      </cx:numDim>
    </cx:data>
  </cx:chartData>
  <cx:chart>
    <cx:title pos="t" align="ctr" overlay="0">
      <cx:tx>
        <cx:txData>
          <cx:v>Températures</cx:v>
        </cx:txData>
      </cx:tx>
      <cx:txPr>
        <a:bodyPr spcFirstLastPara="1" vertOverflow="ellipsis" horzOverflow="overflow" wrap="square" lIns="0" tIns="0" rIns="0" bIns="0" anchor="ctr" anchorCtr="1"/>
        <a:lstStyle/>
        <a:p>
          <a:pPr algn="ctr" rtl="0">
            <a:defRPr/>
          </a:pPr>
          <a:r>
            <a:rPr lang="fr-FR" sz="1800" b="1" i="0" u="none" strike="noStrike" baseline="0">
              <a:solidFill>
                <a:sysClr val="windowText" lastClr="000000">
                  <a:lumMod val="75000"/>
                  <a:lumOff val="25000"/>
                </a:sysClr>
              </a:solidFill>
              <a:latin typeface="Calibri" panose="020F0502020204030204"/>
            </a:rPr>
            <a:t>Températures</a:t>
          </a:r>
        </a:p>
      </cx:txPr>
    </cx:title>
    <cx:plotArea>
      <cx:plotAreaRegion>
        <cx:series layoutId="boxWhisker" uniqueId="{CA0F22D7-A22C-7C40-83A6-788A3D976A06}" formatIdx="0">
          <cx:tx>
            <cx:txData>
              <cx:f>_xlchart.v1.6</cx:f>
              <cx:v>tmax</cx:v>
            </cx:txData>
          </cx:tx>
          <cx:dataId val="0"/>
          <cx:layoutPr>
            <cx:visibility meanLine="0" meanMarker="1" nonoutliers="0" outliers="1"/>
            <cx:statistics quartileMethod="exclusive"/>
          </cx:layoutPr>
        </cx:series>
      </cx:plotAreaRegion>
      <cx:axis id="0">
        <cx:catScaling gapWidth="1.5"/>
        <cx:tickLabels/>
      </cx:axis>
      <cx:axis id="1">
        <cx:valScaling/>
        <cx:majorGridlines/>
        <cx:tickLabels/>
      </cx:axis>
    </cx:plotArea>
    <cx:legend pos="b" align="ctr" overlay="0"/>
  </cx:chart>
</cx:chartSpace>
</file>

<file path=xl/charts/chartEx2.xml><?xml version="1.0" encoding="utf-8"?>
<cx:chartSpace xmlns:a="http://schemas.openxmlformats.org/drawingml/2006/main" xmlns:r="http://schemas.openxmlformats.org/officeDocument/2006/relationships" xmlns:cx="http://schemas.microsoft.com/office/drawing/2014/chartex">
  <cx:chartData>
    <cx:data id="0">
      <cx:numDim type="val">
        <cx:f>_xlchart.v1.25</cx:f>
      </cx:numDim>
    </cx:data>
    <cx:data id="1">
      <cx:numDim type="val">
        <cx:f>_xlchart.v1.27</cx:f>
      </cx:numDim>
    </cx:data>
    <cx:data id="2">
      <cx:numDim type="val">
        <cx:f>_xlchart.v1.29</cx:f>
      </cx:numDim>
    </cx:data>
  </cx:chartData>
  <cx:chart>
    <cx:title pos="t" align="ctr" overlay="0"/>
    <cx:plotArea>
      <cx:plotAreaRegion>
        <cx:series layoutId="boxWhisker" uniqueId="{C77961ED-6619-1F4E-80C5-F80C123A38C6}">
          <cx:tx>
            <cx:txData>
              <cx:f>_xlchart.v1.24</cx:f>
              <cx:v>2013</cx:v>
            </cx:txData>
          </cx:tx>
          <cx:dataId val="0"/>
          <cx:layoutPr>
            <cx:visibility meanLine="0" meanMarker="1" nonoutliers="0" outliers="1"/>
            <cx:statistics quartileMethod="exclusive"/>
          </cx:layoutPr>
        </cx:series>
        <cx:series layoutId="boxWhisker" uniqueId="{DED7E1D0-A2D8-7F45-A9C6-76FE4A8686C0}">
          <cx:tx>
            <cx:txData>
              <cx:f>_xlchart.v1.26</cx:f>
              <cx:v>2014</cx:v>
            </cx:txData>
          </cx:tx>
          <cx:dataId val="1"/>
          <cx:layoutPr>
            <cx:visibility meanLine="0" meanMarker="1" nonoutliers="0" outliers="1"/>
            <cx:statistics quartileMethod="exclusive"/>
          </cx:layoutPr>
        </cx:series>
        <cx:series layoutId="boxWhisker" uniqueId="{CF049F39-8781-AA4D-BA22-D317F93737C6}">
          <cx:tx>
            <cx:txData>
              <cx:f>_xlchart.v1.28</cx:f>
              <cx:v>2015</cx:v>
            </cx:txData>
          </cx:tx>
          <cx:dataId val="2"/>
          <cx:layoutPr>
            <cx:visibility meanLine="0" meanMarker="1" nonoutliers="0" outliers="1"/>
            <cx:statistics quartileMethod="exclusive"/>
          </cx:layoutPr>
        </cx:series>
      </cx:plotAreaRegion>
      <cx:axis id="0">
        <cx:catScaling gapWidth="1.5"/>
        <cx:tickLabels/>
      </cx:axis>
      <cx:axis id="1">
        <cx:valScaling/>
        <cx:majorGridlines/>
        <cx:tickLabels/>
      </cx:axis>
    </cx:plotArea>
    <cx:legend pos="b" align="ctr" overlay="0"/>
  </cx:chart>
</cx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408">
  <cs:axisTitle>
    <cs:lnRef idx="0"/>
    <cs:fillRef idx="0"/>
    <cs:effectRef idx="0"/>
    <cs:fontRef idx="minor">
      <a:schemeClr val="dk1">
        <a:lumMod val="75000"/>
        <a:lumOff val="25000"/>
      </a:schemeClr>
    </cs:fontRef>
    <cs:defRPr sz="900"/>
  </cs:axisTitle>
  <cs:categoryAxis>
    <cs:lnRef idx="0"/>
    <cs:fillRef idx="0"/>
    <cs:effectRef idx="0"/>
    <cs:fontRef idx="minor">
      <a:schemeClr val="dk1">
        <a:lumMod val="75000"/>
        <a:lumOff val="25000"/>
      </a:schemeClr>
    </cs:fontRef>
    <cs:spPr>
      <a:ln w="190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39000">
            <a:schemeClr val="lt1"/>
          </a:gs>
          <a:gs pos="100000">
            <a:schemeClr val="lt1">
              <a:lumMod val="75000"/>
            </a:schemeClr>
          </a:gs>
        </a:gsLst>
        <a:path path="circle">
          <a:fillToRect l="50000" t="-80000" r="50000" b="180000"/>
        </a:path>
        <a:tileRect/>
      </a:gradFill>
      <a:ln w="9525" cap="flat" cmpd="sng" algn="ctr">
        <a:solidFill>
          <a:schemeClr val="dk1">
            <a:lumMod val="25000"/>
            <a:lumOff val="75000"/>
          </a:schemeClr>
        </a:solidFill>
        <a:round/>
      </a:ln>
    </cs:spPr>
    <cs:defRPr sz="900"/>
  </cs:chartArea>
  <cs:dataLabel>
    <cs:lnRef idx="0"/>
    <cs:fillRef idx="0"/>
    <cs:effectRef idx="0"/>
    <cs:fontRef idx="minor">
      <a:schemeClr val="dk1"/>
    </cs:fontRef>
    <cs:defRPr sz="900"/>
  </cs:dataLabel>
  <cs:dataLabelCallout>
    <cs:lnRef idx="0"/>
    <cs:fillRef idx="0"/>
    <cs:effectRef idx="0"/>
    <cs:fontRef idx="minor">
      <a:schemeClr val="lt1"/>
    </cs:fontRef>
    <cs:spPr>
      <a:solidFill>
        <a:schemeClr val="dk1">
          <a:lumMod val="65000"/>
          <a:lumOff val="35000"/>
          <a:alpha val="75000"/>
        </a:schemeClr>
      </a:solidFill>
    </cs:spPr>
    <cs:defRPr sz="9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>
        <a:solidFill>
          <a:schemeClr val="phClr"/>
        </a:solidFill>
      </a:ln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2857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75000"/>
        <a:lumOff val="25000"/>
      </a:schemeClr>
    </cs:fontRef>
    <cs:spPr>
      <a:ln w="9525">
        <a:solidFill>
          <a:schemeClr val="dk1">
            <a:lumMod val="75000"/>
            <a:lumOff val="25000"/>
          </a:schemeClr>
        </a:solidFill>
      </a:ln>
    </cs:spPr>
    <cs:defRPr sz="9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gradFill>
          <a:gsLst>
            <a:gs pos="100000">
              <a:schemeClr val="dk1">
                <a:lumMod val="95000"/>
                <a:lumOff val="5000"/>
                <a:alpha val="42000"/>
                <a:lumOff val="10000"/>
              </a:schemeClr>
            </a:gs>
            <a:gs pos="0">
              <a:schemeClr val="lt1">
                <a:lumMod val="75000"/>
                <a:alpha val="36000"/>
                <a:lumOff val="10000"/>
              </a:schemeClr>
            </a:gs>
          </a:gsLst>
          <a:lin ang="5400000" scaled="0"/>
        </a:gra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lt1">
          <a:lumMod val="95000"/>
          <a:alpha val="39000"/>
        </a:schemeClr>
      </a:solidFill>
    </cs:spPr>
    <cs:defRPr sz="9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75000"/>
        <a:lumOff val="25000"/>
      </a:schemeClr>
    </cs:fontRef>
    <cs:spPr>
      <a:ln w="190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/>
  </cs:seriesAxis>
  <cs:seriesLine>
    <cs:lnRef idx="0"/>
    <cs:fillRef idx="0"/>
    <cs:effectRef idx="0"/>
    <cs:fontRef idx="minor">
      <a:schemeClr val="dk1"/>
    </cs:fontRef>
    <cs:spPr>
      <a:ln w="9525" cap="flat">
        <a:solidFill>
          <a:schemeClr val="bg1">
            <a:lumMod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75000"/>
        <a:lumOff val="25000"/>
      </a:schemeClr>
    </cs:fontRef>
    <cs:defRPr sz="1800" b="1"/>
  </cs:title>
  <cs:trendline>
    <cs:lnRef idx="0"/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dk1">
        <a:lumMod val="75000"/>
        <a:lumOff val="25000"/>
      </a:schemeClr>
    </cs:fontRef>
    <cs:defRPr sz="9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75000"/>
        <a:lumOff val="25000"/>
      </a:schemeClr>
    </cs:fontRef>
    <cs:defRPr sz="900"/>
  </cs:valueAxis>
  <cs:wall>
    <cs:lnRef idx="0"/>
    <cs:fillRef idx="0"/>
    <cs:effectRef idx="0"/>
    <cs:fontRef idx="minor">
      <a:schemeClr val="dk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408">
  <cs:axisTitle>
    <cs:lnRef idx="0"/>
    <cs:fillRef idx="0"/>
    <cs:effectRef idx="0"/>
    <cs:fontRef idx="minor">
      <a:schemeClr val="dk1">
        <a:lumMod val="75000"/>
        <a:lumOff val="25000"/>
      </a:schemeClr>
    </cs:fontRef>
    <cs:defRPr sz="900"/>
  </cs:axisTitle>
  <cs:categoryAxis>
    <cs:lnRef idx="0"/>
    <cs:fillRef idx="0"/>
    <cs:effectRef idx="0"/>
    <cs:fontRef idx="minor">
      <a:schemeClr val="dk1">
        <a:lumMod val="75000"/>
        <a:lumOff val="25000"/>
      </a:schemeClr>
    </cs:fontRef>
    <cs:spPr>
      <a:ln w="190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39000">
            <a:schemeClr val="lt1"/>
          </a:gs>
          <a:gs pos="100000">
            <a:schemeClr val="lt1">
              <a:lumMod val="75000"/>
            </a:schemeClr>
          </a:gs>
        </a:gsLst>
        <a:path path="circle">
          <a:fillToRect l="50000" t="-80000" r="50000" b="180000"/>
        </a:path>
        <a:tileRect/>
      </a:gradFill>
      <a:ln w="9525" cap="flat" cmpd="sng" algn="ctr">
        <a:solidFill>
          <a:schemeClr val="dk1">
            <a:lumMod val="25000"/>
            <a:lumOff val="75000"/>
          </a:schemeClr>
        </a:solidFill>
        <a:round/>
      </a:ln>
    </cs:spPr>
    <cs:defRPr sz="900"/>
  </cs:chartArea>
  <cs:dataLabel>
    <cs:lnRef idx="0"/>
    <cs:fillRef idx="0"/>
    <cs:effectRef idx="0"/>
    <cs:fontRef idx="minor">
      <a:schemeClr val="dk1"/>
    </cs:fontRef>
    <cs:defRPr sz="900"/>
  </cs:dataLabel>
  <cs:dataLabelCallout>
    <cs:lnRef idx="0"/>
    <cs:fillRef idx="0"/>
    <cs:effectRef idx="0"/>
    <cs:fontRef idx="minor">
      <a:schemeClr val="lt1"/>
    </cs:fontRef>
    <cs:spPr>
      <a:solidFill>
        <a:schemeClr val="dk1">
          <a:lumMod val="65000"/>
          <a:lumOff val="35000"/>
          <a:alpha val="75000"/>
        </a:schemeClr>
      </a:solidFill>
    </cs:spPr>
    <cs:defRPr sz="9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>
        <a:solidFill>
          <a:schemeClr val="phClr"/>
        </a:solidFill>
      </a:ln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2857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75000"/>
        <a:lumOff val="25000"/>
      </a:schemeClr>
    </cs:fontRef>
    <cs:spPr>
      <a:ln w="9525">
        <a:solidFill>
          <a:schemeClr val="dk1">
            <a:lumMod val="75000"/>
            <a:lumOff val="25000"/>
          </a:schemeClr>
        </a:solidFill>
      </a:ln>
    </cs:spPr>
    <cs:defRPr sz="9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gradFill>
          <a:gsLst>
            <a:gs pos="100000">
              <a:schemeClr val="dk1">
                <a:lumMod val="95000"/>
                <a:lumOff val="5000"/>
                <a:alpha val="42000"/>
                <a:lumOff val="10000"/>
              </a:schemeClr>
            </a:gs>
            <a:gs pos="0">
              <a:schemeClr val="lt1">
                <a:lumMod val="75000"/>
                <a:alpha val="36000"/>
                <a:lumOff val="10000"/>
              </a:schemeClr>
            </a:gs>
          </a:gsLst>
          <a:lin ang="5400000" scaled="0"/>
        </a:gra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lt1">
          <a:lumMod val="95000"/>
          <a:alpha val="39000"/>
        </a:schemeClr>
      </a:solidFill>
    </cs:spPr>
    <cs:defRPr sz="9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75000"/>
        <a:lumOff val="25000"/>
      </a:schemeClr>
    </cs:fontRef>
    <cs:spPr>
      <a:ln w="190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/>
  </cs:seriesAxis>
  <cs:seriesLine>
    <cs:lnRef idx="0"/>
    <cs:fillRef idx="0"/>
    <cs:effectRef idx="0"/>
    <cs:fontRef idx="minor">
      <a:schemeClr val="dk1"/>
    </cs:fontRef>
    <cs:spPr>
      <a:ln w="9525" cap="flat">
        <a:solidFill>
          <a:schemeClr val="bg1">
            <a:lumMod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75000"/>
        <a:lumOff val="25000"/>
      </a:schemeClr>
    </cs:fontRef>
    <cs:defRPr sz="1800" b="1"/>
  </cs:title>
  <cs:trendline>
    <cs:lnRef idx="0"/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dk1">
        <a:lumMod val="75000"/>
        <a:lumOff val="25000"/>
      </a:schemeClr>
    </cs:fontRef>
    <cs:defRPr sz="9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75000"/>
        <a:lumOff val="25000"/>
      </a:schemeClr>
    </cs:fontRef>
    <cs:defRPr sz="900"/>
  </cs:valueAxis>
  <cs:wall>
    <cs:lnRef idx="0"/>
    <cs:fillRef idx="0"/>
    <cs:effectRef idx="0"/>
    <cs:fontRef idx="minor">
      <a:schemeClr val="dk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microsoft.com/office/2014/relationships/chartEx" Target="../charts/chartEx1.xml"/></Relationships>
</file>

<file path=xl/drawings/_rels/drawing2.xml.rels><?xml version="1.0" encoding="UTF-8" standalone="yes"?>
<Relationships xmlns="http://schemas.openxmlformats.org/package/2006/relationships"><Relationship Id="rId1" Type="http://schemas.microsoft.com/office/2014/relationships/chartEx" Target="../charts/chartEx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584200</xdr:colOff>
      <xdr:row>4</xdr:row>
      <xdr:rowOff>19050</xdr:rowOff>
    </xdr:from>
    <xdr:to>
      <xdr:col>16</xdr:col>
      <xdr:colOff>203200</xdr:colOff>
      <xdr:row>17</xdr:row>
      <xdr:rowOff>120650</xdr:rowOff>
    </xdr:to>
    <mc:AlternateContent xmlns:mc="http://schemas.openxmlformats.org/markup-compatibility/2006">
      <mc:Choice xmlns:cx1="http://schemas.microsoft.com/office/drawing/2015/9/8/chartex" Requires="cx1">
        <xdr:graphicFrame macro="">
          <xdr:nvGraphicFramePr>
            <xdr:cNvPr id="4" name="Graphique 3">
              <a:extLst>
                <a:ext uri="{FF2B5EF4-FFF2-40B4-BE49-F238E27FC236}">
                  <a16:creationId xmlns:a16="http://schemas.microsoft.com/office/drawing/2014/main" id="{17C95338-0280-3B40-B888-9DE0D4D35C38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4/chartex">
              <cx:chart xmlns:cx="http://schemas.microsoft.com/office/drawing/2014/chartex" xmlns:r="http://schemas.openxmlformats.org/officeDocument/2006/relationships" r:id="rId1"/>
            </a:graphicData>
          </a:graphic>
        </xdr:graphicFrame>
      </mc:Choice>
      <mc:Fallback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7823200" y="831850"/>
              <a:ext cx="4572000" cy="2743200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fr-FR" sz="1100"/>
                <a:t>Ce graphique n’est pas disponible dans votre version d’Excel.
La modification de cette forme ou l’enregistrement de ce classeur dans un autre format de fichier endommagera le graphique de façon irréparable.</a:t>
              </a:r>
            </a:p>
          </xdr:txBody>
        </xdr:sp>
      </mc:Fallback>
    </mc:AlternateContent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609600</xdr:colOff>
      <xdr:row>2</xdr:row>
      <xdr:rowOff>95250</xdr:rowOff>
    </xdr:from>
    <xdr:to>
      <xdr:col>13</xdr:col>
      <xdr:colOff>228600</xdr:colOff>
      <xdr:row>15</xdr:row>
      <xdr:rowOff>196850</xdr:rowOff>
    </xdr:to>
    <mc:AlternateContent xmlns:mc="http://schemas.openxmlformats.org/markup-compatibility/2006">
      <mc:Choice xmlns:cx1="http://schemas.microsoft.com/office/drawing/2015/9/8/chartex" Requires="cx1">
        <xdr:graphicFrame macro="">
          <xdr:nvGraphicFramePr>
            <xdr:cNvPr id="7" name="Graphique 6">
              <a:extLst>
                <a:ext uri="{FF2B5EF4-FFF2-40B4-BE49-F238E27FC236}">
                  <a16:creationId xmlns:a16="http://schemas.microsoft.com/office/drawing/2014/main" id="{C5296859-A0A9-9A43-B8F3-BB292A072B01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4/chartex">
              <cx:chart xmlns:cx="http://schemas.microsoft.com/office/drawing/2014/chartex" xmlns:r="http://schemas.openxmlformats.org/officeDocument/2006/relationships" r:id="rId1"/>
            </a:graphicData>
          </a:graphic>
        </xdr:graphicFrame>
      </mc:Choice>
      <mc:Fallback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6388100" y="501650"/>
              <a:ext cx="4572000" cy="2743200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fr-FR" sz="1100"/>
                <a:t>Ce graphique n’est pas disponible dans votre version d’Excel.
La modification de cette forme ou l’enregistrement de ce classeur dans un autre format de fichier endommagera le graphique de façon irréparable.</a:t>
              </a:r>
            </a:p>
          </xdr:txBody>
        </xdr:sp>
      </mc:Fallback>
    </mc:AlternateContent>
    <xdr:clientData/>
  </xdr:twoCellAnchor>
</xdr:wsDr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dos-tp1-accident" connectionId="1" xr16:uid="{190CB3A3-2D22-694D-A474-FB06ADB26FFD}" autoFormatId="16" applyNumberFormats="0" applyBorderFormats="0" applyFontFormats="1" applyPatternFormats="1" applyAlignmentFormats="0" applyWidthHeightFormats="0"/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queryTable" Target="../queryTables/queryTable1.xml"/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A4AF93-956D-A24B-82E6-FA0D49779AA1}">
  <dimension ref="A1:J51"/>
  <sheetViews>
    <sheetView tabSelected="1" topLeftCell="A29" workbookViewId="0">
      <selection activeCell="P14" sqref="P14"/>
    </sheetView>
  </sheetViews>
  <sheetFormatPr baseColWidth="10" defaultRowHeight="16" x14ac:dyDescent="0.2"/>
  <cols>
    <col min="1" max="1" width="14.5" customWidth="1"/>
    <col min="2" max="2" width="12.1640625" customWidth="1"/>
    <col min="3" max="3" width="7.83203125" bestFit="1" customWidth="1"/>
    <col min="4" max="4" width="8.33203125" customWidth="1"/>
    <col min="5" max="5" width="8.5" customWidth="1"/>
    <col min="6" max="6" width="8.83203125" customWidth="1"/>
    <col min="7" max="7" width="9.33203125" customWidth="1"/>
    <col min="8" max="8" width="8.83203125" customWidth="1"/>
    <col min="9" max="9" width="9.33203125" customWidth="1"/>
    <col min="10" max="10" width="7.33203125" customWidth="1"/>
  </cols>
  <sheetData>
    <row r="1" spans="1:10" x14ac:dyDescent="0.2">
      <c r="A1" s="3" t="s">
        <v>16</v>
      </c>
      <c r="B1" s="3" t="s">
        <v>0</v>
      </c>
      <c r="C1" s="3" t="s">
        <v>1</v>
      </c>
      <c r="D1" s="3" t="s">
        <v>2</v>
      </c>
      <c r="E1" s="3" t="s">
        <v>3</v>
      </c>
      <c r="F1" s="3" t="s">
        <v>4</v>
      </c>
      <c r="G1" s="3" t="s">
        <v>5</v>
      </c>
      <c r="H1" s="3" t="s">
        <v>6</v>
      </c>
      <c r="I1" s="3" t="s">
        <v>7</v>
      </c>
      <c r="J1" s="3" t="s">
        <v>8</v>
      </c>
    </row>
    <row r="2" spans="1:10" x14ac:dyDescent="0.2">
      <c r="A2" s="2">
        <v>33604</v>
      </c>
      <c r="B2" s="1">
        <v>65</v>
      </c>
      <c r="C2" s="1">
        <v>-6</v>
      </c>
      <c r="D2" s="1">
        <v>-13.7</v>
      </c>
      <c r="E2" s="1">
        <v>-9.8000000000000007</v>
      </c>
      <c r="F2" s="1">
        <v>-15.5</v>
      </c>
      <c r="G2" s="1">
        <v>109.2</v>
      </c>
      <c r="H2" s="1">
        <v>36.299999999999997</v>
      </c>
      <c r="I2" s="1">
        <v>65.3</v>
      </c>
      <c r="J2" s="1">
        <v>31</v>
      </c>
    </row>
    <row r="3" spans="1:10" x14ac:dyDescent="0.2">
      <c r="A3" s="2">
        <v>33635</v>
      </c>
      <c r="B3" s="1">
        <v>64</v>
      </c>
      <c r="C3" s="1">
        <v>-0.4</v>
      </c>
      <c r="D3" s="1">
        <v>-7.9</v>
      </c>
      <c r="E3" s="1">
        <v>-4</v>
      </c>
      <c r="F3" s="1">
        <v>-10.5</v>
      </c>
      <c r="G3" s="1">
        <v>96.6</v>
      </c>
      <c r="H3" s="1">
        <v>46.2</v>
      </c>
      <c r="I3" s="1">
        <v>69.599999999999994</v>
      </c>
      <c r="J3" s="1">
        <v>29</v>
      </c>
    </row>
    <row r="4" spans="1:10" x14ac:dyDescent="0.2">
      <c r="A4" s="2">
        <v>33664</v>
      </c>
      <c r="B4" s="1">
        <v>65</v>
      </c>
      <c r="C4" s="1">
        <v>2.2999999999999998</v>
      </c>
      <c r="D4" s="1">
        <v>-5.0999999999999996</v>
      </c>
      <c r="E4" s="1">
        <v>-1.3</v>
      </c>
      <c r="F4" s="1">
        <v>-6.9</v>
      </c>
      <c r="G4" s="1">
        <v>143.19999999999999</v>
      </c>
      <c r="H4" s="1">
        <v>51.8</v>
      </c>
      <c r="I4" s="1">
        <v>42.4</v>
      </c>
      <c r="J4" s="1">
        <v>31</v>
      </c>
    </row>
    <row r="5" spans="1:10" x14ac:dyDescent="0.2">
      <c r="A5" s="2">
        <v>33695</v>
      </c>
      <c r="B5" s="1">
        <v>57</v>
      </c>
      <c r="C5" s="1">
        <v>11.1</v>
      </c>
      <c r="D5" s="1">
        <v>2.6</v>
      </c>
      <c r="E5" s="1">
        <v>6.6</v>
      </c>
      <c r="F5" s="1">
        <v>-2</v>
      </c>
      <c r="G5" s="1">
        <v>207.6</v>
      </c>
      <c r="H5" s="1">
        <v>75.7</v>
      </c>
      <c r="I5" s="1">
        <v>14</v>
      </c>
      <c r="J5" s="1">
        <v>30</v>
      </c>
    </row>
    <row r="6" spans="1:10" x14ac:dyDescent="0.2">
      <c r="A6" s="2">
        <v>33725</v>
      </c>
      <c r="B6" s="1">
        <v>60</v>
      </c>
      <c r="C6" s="1">
        <v>14.8</v>
      </c>
      <c r="D6" s="1">
        <v>6.7</v>
      </c>
      <c r="E6" s="1">
        <v>10.5</v>
      </c>
      <c r="F6" s="1">
        <v>3.9</v>
      </c>
      <c r="G6" s="1">
        <v>173.5</v>
      </c>
      <c r="H6" s="1">
        <v>127</v>
      </c>
      <c r="I6" s="1">
        <v>8.6</v>
      </c>
      <c r="J6" s="1">
        <v>31</v>
      </c>
    </row>
    <row r="7" spans="1:10" x14ac:dyDescent="0.2">
      <c r="A7" s="2">
        <v>33756</v>
      </c>
      <c r="B7" s="1">
        <v>86</v>
      </c>
      <c r="C7" s="1">
        <v>21</v>
      </c>
      <c r="D7" s="1">
        <v>12.8</v>
      </c>
      <c r="E7" s="1">
        <v>16.899999999999999</v>
      </c>
      <c r="F7" s="1">
        <v>11.1</v>
      </c>
      <c r="G7" s="1">
        <v>239.5</v>
      </c>
      <c r="H7" s="1">
        <v>86.9</v>
      </c>
      <c r="I7" s="1">
        <v>0</v>
      </c>
      <c r="J7" s="1">
        <v>30</v>
      </c>
    </row>
    <row r="8" spans="1:10" x14ac:dyDescent="0.2">
      <c r="A8" s="2">
        <v>33786</v>
      </c>
      <c r="B8" s="1">
        <v>36</v>
      </c>
      <c r="C8" s="1">
        <v>25.2</v>
      </c>
      <c r="D8" s="1">
        <v>16.399999999999999</v>
      </c>
      <c r="E8" s="1">
        <v>20.5</v>
      </c>
      <c r="F8" s="1">
        <v>14.4</v>
      </c>
      <c r="G8" s="1">
        <v>236.2</v>
      </c>
      <c r="H8" s="1">
        <v>93.5</v>
      </c>
      <c r="I8" s="1">
        <v>0</v>
      </c>
      <c r="J8" s="1">
        <v>31</v>
      </c>
    </row>
    <row r="9" spans="1:10" x14ac:dyDescent="0.2">
      <c r="A9" s="2">
        <v>33817</v>
      </c>
      <c r="B9" s="1">
        <v>57</v>
      </c>
      <c r="C9" s="1">
        <v>19.8</v>
      </c>
      <c r="D9" s="1">
        <v>12.6</v>
      </c>
      <c r="E9" s="1">
        <v>16.100000000000001</v>
      </c>
      <c r="F9" s="1">
        <v>11</v>
      </c>
      <c r="G9" s="1">
        <v>219.3</v>
      </c>
      <c r="H9" s="1">
        <v>64.5</v>
      </c>
      <c r="I9" s="1">
        <v>0</v>
      </c>
      <c r="J9" s="1">
        <v>31</v>
      </c>
    </row>
    <row r="10" spans="1:10" x14ac:dyDescent="0.2">
      <c r="A10" s="2">
        <v>33848</v>
      </c>
      <c r="B10" s="1">
        <v>55</v>
      </c>
      <c r="C10" s="1">
        <v>15</v>
      </c>
      <c r="D10" s="1">
        <v>8.8000000000000007</v>
      </c>
      <c r="E10" s="1">
        <v>11.8</v>
      </c>
      <c r="F10" s="1">
        <v>7.2</v>
      </c>
      <c r="G10" s="1">
        <v>152.5</v>
      </c>
      <c r="H10" s="1">
        <v>129.30000000000001</v>
      </c>
      <c r="I10" s="1">
        <v>0</v>
      </c>
      <c r="J10" s="1">
        <v>30</v>
      </c>
    </row>
    <row r="11" spans="1:10" x14ac:dyDescent="0.2">
      <c r="A11" s="2">
        <v>33878</v>
      </c>
      <c r="B11" s="1">
        <v>72</v>
      </c>
      <c r="C11" s="1">
        <v>8.4</v>
      </c>
      <c r="D11" s="1">
        <v>2.7</v>
      </c>
      <c r="E11" s="1">
        <v>5.6</v>
      </c>
      <c r="F11" s="1">
        <v>0.5</v>
      </c>
      <c r="G11" s="1">
        <v>120.9</v>
      </c>
      <c r="H11" s="1">
        <v>136.4</v>
      </c>
      <c r="I11" s="1">
        <v>4.3</v>
      </c>
      <c r="J11" s="1">
        <v>31</v>
      </c>
    </row>
    <row r="12" spans="1:10" x14ac:dyDescent="0.2">
      <c r="A12" s="2">
        <v>33909</v>
      </c>
      <c r="B12" s="1">
        <v>66</v>
      </c>
      <c r="C12" s="1">
        <v>2.4</v>
      </c>
      <c r="D12" s="1">
        <v>-1.7</v>
      </c>
      <c r="E12" s="1">
        <v>0.3</v>
      </c>
      <c r="F12" s="1">
        <v>-4</v>
      </c>
      <c r="G12" s="1">
        <v>72</v>
      </c>
      <c r="H12" s="1">
        <v>27.2</v>
      </c>
      <c r="I12" s="1">
        <v>19.600000000000001</v>
      </c>
      <c r="J12" s="1">
        <v>30</v>
      </c>
    </row>
    <row r="13" spans="1:10" x14ac:dyDescent="0.2">
      <c r="A13" s="2">
        <v>33939</v>
      </c>
      <c r="B13" s="1">
        <v>79</v>
      </c>
      <c r="C13" s="1">
        <v>-5.2</v>
      </c>
      <c r="D13" s="1">
        <v>-14.8</v>
      </c>
      <c r="E13" s="1">
        <v>-10.199999999999999</v>
      </c>
      <c r="F13" s="1">
        <v>-16.2</v>
      </c>
      <c r="G13" s="1">
        <v>90.2</v>
      </c>
      <c r="H13" s="1">
        <v>26.7</v>
      </c>
      <c r="I13" s="1">
        <v>32.9</v>
      </c>
      <c r="J13" s="1">
        <v>31</v>
      </c>
    </row>
    <row r="14" spans="1:10" x14ac:dyDescent="0.2">
      <c r="A14" s="2">
        <v>33970</v>
      </c>
      <c r="B14" s="1">
        <v>76</v>
      </c>
      <c r="C14" s="1">
        <v>-6.9</v>
      </c>
      <c r="D14" s="1">
        <v>-12.1</v>
      </c>
      <c r="E14" s="1">
        <v>-9.5</v>
      </c>
      <c r="F14" s="1">
        <v>-13.1</v>
      </c>
      <c r="G14" s="1">
        <v>111.7</v>
      </c>
      <c r="H14" s="1">
        <v>0</v>
      </c>
      <c r="I14" s="1">
        <v>61.5</v>
      </c>
      <c r="J14" s="1">
        <v>31</v>
      </c>
    </row>
    <row r="15" spans="1:10" x14ac:dyDescent="0.2">
      <c r="A15" s="2">
        <v>34001</v>
      </c>
      <c r="B15" s="1">
        <v>60</v>
      </c>
      <c r="C15" s="1">
        <v>-2.5</v>
      </c>
      <c r="D15" s="1">
        <v>-7.9</v>
      </c>
      <c r="E15" s="1">
        <v>-5.2</v>
      </c>
      <c r="F15" s="1">
        <v>-10.7</v>
      </c>
      <c r="G15" s="1">
        <v>99.4</v>
      </c>
      <c r="H15" s="1">
        <v>2.5</v>
      </c>
      <c r="I15" s="1">
        <v>46.5</v>
      </c>
      <c r="J15" s="1">
        <v>28</v>
      </c>
    </row>
    <row r="16" spans="1:10" x14ac:dyDescent="0.2">
      <c r="A16" s="2">
        <v>34029</v>
      </c>
      <c r="B16" s="1">
        <v>59</v>
      </c>
      <c r="C16" s="1">
        <v>5</v>
      </c>
      <c r="D16" s="1">
        <v>-0.9</v>
      </c>
      <c r="E16" s="1">
        <v>2</v>
      </c>
      <c r="F16" s="1">
        <v>-3.4</v>
      </c>
      <c r="G16" s="1">
        <v>139.19999999999999</v>
      </c>
      <c r="H16" s="1">
        <v>65.5</v>
      </c>
      <c r="I16" s="1">
        <v>35.1</v>
      </c>
      <c r="J16" s="1">
        <v>31</v>
      </c>
    </row>
    <row r="17" spans="1:10" x14ac:dyDescent="0.2">
      <c r="A17" s="2">
        <v>34060</v>
      </c>
      <c r="B17" s="1">
        <v>48</v>
      </c>
      <c r="C17" s="1">
        <v>12.4</v>
      </c>
      <c r="D17" s="1">
        <v>2.5</v>
      </c>
      <c r="E17" s="1">
        <v>7.5</v>
      </c>
      <c r="F17" s="1">
        <v>-3.1</v>
      </c>
      <c r="G17" s="1">
        <v>206.6</v>
      </c>
      <c r="H17" s="1">
        <v>59.3</v>
      </c>
      <c r="I17" s="1">
        <v>10.4</v>
      </c>
      <c r="J17" s="1">
        <v>30</v>
      </c>
    </row>
    <row r="18" spans="1:10" x14ac:dyDescent="0.2">
      <c r="A18" s="2">
        <v>34090</v>
      </c>
      <c r="B18" s="1">
        <v>48</v>
      </c>
      <c r="C18" s="1">
        <v>18.100000000000001</v>
      </c>
      <c r="D18" s="1">
        <v>8.5</v>
      </c>
      <c r="E18" s="1">
        <v>13.3</v>
      </c>
      <c r="F18" s="1">
        <v>3</v>
      </c>
      <c r="G18" s="1">
        <v>329.4</v>
      </c>
      <c r="H18" s="1">
        <v>26.7</v>
      </c>
      <c r="I18" s="1">
        <v>0</v>
      </c>
      <c r="J18" s="1">
        <v>31</v>
      </c>
    </row>
    <row r="19" spans="1:10" x14ac:dyDescent="0.2">
      <c r="A19" s="2">
        <v>34121</v>
      </c>
      <c r="B19" s="1">
        <v>83</v>
      </c>
      <c r="C19" s="1">
        <v>18.5</v>
      </c>
      <c r="D19" s="1">
        <v>11.1</v>
      </c>
      <c r="E19" s="1">
        <v>14.6</v>
      </c>
      <c r="F19" s="1">
        <v>8.8000000000000007</v>
      </c>
      <c r="G19" s="1">
        <v>167.6</v>
      </c>
      <c r="H19" s="1">
        <v>132.6</v>
      </c>
      <c r="I19" s="1">
        <v>0</v>
      </c>
      <c r="J19" s="1">
        <v>30</v>
      </c>
    </row>
    <row r="20" spans="1:10" x14ac:dyDescent="0.2">
      <c r="A20" s="2">
        <v>34151</v>
      </c>
      <c r="B20" s="1">
        <v>52</v>
      </c>
      <c r="C20" s="1">
        <v>21.2</v>
      </c>
      <c r="D20" s="1">
        <v>13.9</v>
      </c>
      <c r="E20" s="1">
        <v>17.5</v>
      </c>
      <c r="F20" s="1">
        <v>10.6</v>
      </c>
      <c r="G20" s="1">
        <v>277.2</v>
      </c>
      <c r="H20" s="1">
        <v>92.5</v>
      </c>
      <c r="I20" s="1">
        <v>0</v>
      </c>
      <c r="J20" s="1">
        <v>31</v>
      </c>
    </row>
    <row r="21" spans="1:10" x14ac:dyDescent="0.2">
      <c r="A21" s="2">
        <v>34182</v>
      </c>
      <c r="B21" s="1">
        <v>50</v>
      </c>
      <c r="C21" s="1">
        <v>23.7</v>
      </c>
      <c r="D21" s="1">
        <v>15.5</v>
      </c>
      <c r="E21" s="1">
        <v>19.600000000000001</v>
      </c>
      <c r="F21" s="1">
        <v>13.7</v>
      </c>
      <c r="G21" s="1">
        <v>229.4</v>
      </c>
      <c r="H21" s="1">
        <v>85.6</v>
      </c>
      <c r="I21" s="1">
        <v>0</v>
      </c>
      <c r="J21" s="1">
        <v>31</v>
      </c>
    </row>
    <row r="22" spans="1:10" x14ac:dyDescent="0.2">
      <c r="A22" s="2">
        <v>34213</v>
      </c>
      <c r="B22" s="1">
        <v>73</v>
      </c>
      <c r="C22" s="1">
        <v>14.6</v>
      </c>
      <c r="D22" s="1">
        <v>9.1</v>
      </c>
      <c r="E22" s="1">
        <v>11.8</v>
      </c>
      <c r="F22" s="1">
        <v>7.9</v>
      </c>
      <c r="G22" s="1">
        <v>104.2</v>
      </c>
      <c r="H22" s="1">
        <v>156</v>
      </c>
      <c r="I22" s="1">
        <v>0</v>
      </c>
      <c r="J22" s="1">
        <v>30</v>
      </c>
    </row>
    <row r="23" spans="1:10" x14ac:dyDescent="0.2">
      <c r="A23" s="2">
        <v>34243</v>
      </c>
      <c r="B23" s="1">
        <v>58</v>
      </c>
      <c r="C23" s="1">
        <v>9.9</v>
      </c>
      <c r="D23" s="1">
        <v>4.5999999999999996</v>
      </c>
      <c r="E23" s="1">
        <v>7.2</v>
      </c>
      <c r="F23" s="1">
        <v>2.5</v>
      </c>
      <c r="G23" s="1">
        <v>155.6</v>
      </c>
      <c r="H23" s="1">
        <v>127.3</v>
      </c>
      <c r="I23" s="1">
        <v>0</v>
      </c>
      <c r="J23" s="1">
        <v>31</v>
      </c>
    </row>
    <row r="24" spans="1:10" x14ac:dyDescent="0.2">
      <c r="A24" s="2">
        <v>34274</v>
      </c>
      <c r="B24" s="1">
        <v>67</v>
      </c>
      <c r="C24" s="1">
        <v>5.4</v>
      </c>
      <c r="D24" s="1">
        <v>0.6</v>
      </c>
      <c r="E24" s="1">
        <v>3.1</v>
      </c>
      <c r="F24" s="1">
        <v>-0.8</v>
      </c>
      <c r="G24" s="1">
        <v>80</v>
      </c>
      <c r="H24" s="1">
        <v>55.4</v>
      </c>
      <c r="I24" s="1">
        <v>24.1</v>
      </c>
      <c r="J24" s="1">
        <v>30</v>
      </c>
    </row>
    <row r="25" spans="1:10" x14ac:dyDescent="0.2">
      <c r="A25" s="2">
        <v>34304</v>
      </c>
      <c r="B25" s="1">
        <v>88</v>
      </c>
      <c r="C25" s="1">
        <v>-3</v>
      </c>
      <c r="D25" s="1">
        <v>-7.1</v>
      </c>
      <c r="E25" s="1">
        <v>-5</v>
      </c>
      <c r="F25" s="1">
        <v>-7.9</v>
      </c>
      <c r="G25" s="1">
        <v>68.400000000000006</v>
      </c>
      <c r="H25" s="1">
        <v>17</v>
      </c>
      <c r="I25" s="1">
        <v>69.599999999999994</v>
      </c>
      <c r="J25" s="1">
        <v>31</v>
      </c>
    </row>
    <row r="26" spans="1:10" x14ac:dyDescent="0.2">
      <c r="A26" s="2">
        <v>34335</v>
      </c>
      <c r="B26" s="1">
        <v>87</v>
      </c>
      <c r="C26" s="1">
        <v>-7.6</v>
      </c>
      <c r="D26" s="1">
        <v>-13.8</v>
      </c>
      <c r="E26" s="1">
        <v>-10.6</v>
      </c>
      <c r="F26" s="1">
        <v>-13.9</v>
      </c>
      <c r="G26" s="1">
        <v>79.5</v>
      </c>
      <c r="H26" s="1">
        <v>58.4</v>
      </c>
      <c r="I26" s="1">
        <v>92.5</v>
      </c>
      <c r="J26" s="1">
        <v>31</v>
      </c>
    </row>
    <row r="27" spans="1:10" x14ac:dyDescent="0.2">
      <c r="A27" s="2">
        <v>34366</v>
      </c>
      <c r="B27" s="1">
        <v>42</v>
      </c>
      <c r="C27" s="1">
        <v>-6.8</v>
      </c>
      <c r="D27" s="1">
        <v>-12.7</v>
      </c>
      <c r="E27" s="1">
        <v>-9.8000000000000007</v>
      </c>
      <c r="F27" s="1">
        <v>-15.1</v>
      </c>
      <c r="G27" s="1">
        <v>172.5</v>
      </c>
      <c r="H27" s="1">
        <v>0</v>
      </c>
      <c r="I27" s="1">
        <v>22.9</v>
      </c>
      <c r="J27" s="1">
        <v>28</v>
      </c>
    </row>
    <row r="28" spans="1:10" x14ac:dyDescent="0.2">
      <c r="A28" s="2">
        <v>34394</v>
      </c>
      <c r="B28" s="1">
        <v>48</v>
      </c>
      <c r="C28" s="1">
        <v>0.1</v>
      </c>
      <c r="D28" s="1">
        <v>-6.9</v>
      </c>
      <c r="E28" s="1">
        <v>-3.2</v>
      </c>
      <c r="F28" s="1">
        <v>-9.8000000000000007</v>
      </c>
      <c r="G28" s="1">
        <v>188.9</v>
      </c>
      <c r="H28" s="1">
        <v>60.2</v>
      </c>
      <c r="I28" s="1">
        <v>53.2</v>
      </c>
      <c r="J28" s="1">
        <v>31</v>
      </c>
    </row>
    <row r="29" spans="1:10" x14ac:dyDescent="0.2">
      <c r="A29" s="2">
        <v>34425</v>
      </c>
      <c r="B29" s="1">
        <v>37</v>
      </c>
      <c r="C29" s="1">
        <v>9.1</v>
      </c>
      <c r="D29" s="1">
        <v>1</v>
      </c>
      <c r="E29" s="1">
        <v>4.9000000000000004</v>
      </c>
      <c r="F29" s="1">
        <v>-4.4000000000000004</v>
      </c>
      <c r="G29" s="1">
        <v>205.1</v>
      </c>
      <c r="H29" s="1">
        <v>58</v>
      </c>
      <c r="I29" s="1">
        <v>8.6999999999999993</v>
      </c>
      <c r="J29" s="1">
        <v>30</v>
      </c>
    </row>
    <row r="30" spans="1:10" x14ac:dyDescent="0.2">
      <c r="A30" s="2">
        <v>34455</v>
      </c>
      <c r="B30" s="1">
        <v>47</v>
      </c>
      <c r="C30" s="1">
        <v>22</v>
      </c>
      <c r="D30" s="1">
        <v>11.4</v>
      </c>
      <c r="E30" s="1">
        <v>16.600000000000001</v>
      </c>
      <c r="F30" s="1">
        <v>5.6</v>
      </c>
      <c r="G30" s="1">
        <v>274.7</v>
      </c>
      <c r="H30" s="1">
        <v>43.8</v>
      </c>
      <c r="I30" s="1">
        <v>0.8</v>
      </c>
      <c r="J30" s="1">
        <v>31</v>
      </c>
    </row>
    <row r="31" spans="1:10" x14ac:dyDescent="0.2">
      <c r="A31" s="2">
        <v>34486</v>
      </c>
      <c r="B31" s="1">
        <v>40</v>
      </c>
      <c r="C31" s="1">
        <v>23.4</v>
      </c>
      <c r="D31" s="1">
        <v>13.8</v>
      </c>
      <c r="E31" s="1">
        <v>18.399999999999999</v>
      </c>
      <c r="F31" s="1">
        <v>9.6999999999999993</v>
      </c>
      <c r="G31" s="1">
        <v>220.3</v>
      </c>
      <c r="H31" s="1">
        <v>119.4</v>
      </c>
      <c r="I31" s="1">
        <v>0</v>
      </c>
      <c r="J31" s="1">
        <v>30</v>
      </c>
    </row>
    <row r="32" spans="1:10" x14ac:dyDescent="0.2">
      <c r="A32" s="2">
        <v>34516</v>
      </c>
      <c r="B32" s="1">
        <v>26</v>
      </c>
      <c r="C32" s="1">
        <v>26.8</v>
      </c>
      <c r="D32" s="1">
        <v>17.399999999999999</v>
      </c>
      <c r="E32" s="1">
        <v>22.1</v>
      </c>
      <c r="F32" s="1">
        <v>12.3</v>
      </c>
      <c r="G32" s="1">
        <v>300.60000000000002</v>
      </c>
      <c r="H32" s="1">
        <v>54.9</v>
      </c>
      <c r="I32" s="1">
        <v>0</v>
      </c>
      <c r="J32" s="1">
        <v>31</v>
      </c>
    </row>
    <row r="33" spans="1:10" x14ac:dyDescent="0.2">
      <c r="A33" s="2">
        <v>34547</v>
      </c>
      <c r="B33" s="1">
        <v>39</v>
      </c>
      <c r="C33" s="1">
        <v>25</v>
      </c>
      <c r="D33" s="1">
        <v>16.2</v>
      </c>
      <c r="E33" s="1">
        <v>20.8</v>
      </c>
      <c r="F33" s="1">
        <v>12.9</v>
      </c>
      <c r="G33" s="1">
        <v>250.6</v>
      </c>
      <c r="H33" s="1">
        <v>118.5</v>
      </c>
      <c r="I33" s="1">
        <v>0</v>
      </c>
      <c r="J33" s="1">
        <v>31</v>
      </c>
    </row>
    <row r="34" spans="1:10" x14ac:dyDescent="0.2">
      <c r="A34" s="2">
        <v>34578</v>
      </c>
      <c r="B34" s="1">
        <v>53</v>
      </c>
      <c r="C34" s="1">
        <v>14.7</v>
      </c>
      <c r="D34" s="1">
        <v>7.7</v>
      </c>
      <c r="E34" s="1">
        <v>11.4</v>
      </c>
      <c r="F34" s="1">
        <v>4.5999999999999996</v>
      </c>
      <c r="G34" s="1">
        <v>194.6</v>
      </c>
      <c r="H34" s="1">
        <v>38.9</v>
      </c>
      <c r="I34" s="1">
        <v>0</v>
      </c>
      <c r="J34" s="1">
        <v>30</v>
      </c>
    </row>
    <row r="35" spans="1:10" x14ac:dyDescent="0.2">
      <c r="A35" s="2">
        <v>34608</v>
      </c>
      <c r="B35" s="1">
        <v>40</v>
      </c>
      <c r="C35" s="1">
        <v>12</v>
      </c>
      <c r="D35" s="1">
        <v>4.5999999999999996</v>
      </c>
      <c r="E35" s="1">
        <v>8.4</v>
      </c>
      <c r="F35" s="1">
        <v>1.2</v>
      </c>
      <c r="G35" s="1">
        <v>109.2</v>
      </c>
      <c r="H35" s="1">
        <v>91.7</v>
      </c>
      <c r="I35" s="1">
        <v>0</v>
      </c>
      <c r="J35" s="1">
        <v>31</v>
      </c>
    </row>
    <row r="36" spans="1:10" x14ac:dyDescent="0.2">
      <c r="A36" s="2">
        <v>34639</v>
      </c>
      <c r="B36" s="1">
        <v>64</v>
      </c>
      <c r="C36" s="1">
        <v>5.6</v>
      </c>
      <c r="D36" s="1">
        <v>-1.8</v>
      </c>
      <c r="E36" s="1">
        <v>2.1</v>
      </c>
      <c r="F36" s="1">
        <v>-5.5</v>
      </c>
      <c r="G36" s="1">
        <v>133.9</v>
      </c>
      <c r="H36" s="1">
        <v>58</v>
      </c>
      <c r="I36" s="1">
        <v>33.4</v>
      </c>
      <c r="J36" s="1">
        <v>30</v>
      </c>
    </row>
    <row r="37" spans="1:10" x14ac:dyDescent="0.2">
      <c r="A37" s="2">
        <v>34669</v>
      </c>
      <c r="B37" s="1">
        <v>53</v>
      </c>
      <c r="C37" s="1">
        <v>-2.2000000000000002</v>
      </c>
      <c r="D37" s="1">
        <v>-8.9</v>
      </c>
      <c r="E37" s="1">
        <v>-5.5</v>
      </c>
      <c r="F37" s="1">
        <v>-10.1</v>
      </c>
      <c r="G37" s="1">
        <v>72.900000000000006</v>
      </c>
      <c r="H37" s="1">
        <v>17.5</v>
      </c>
      <c r="I37" s="1">
        <v>74.099999999999994</v>
      </c>
      <c r="J37" s="1">
        <v>31</v>
      </c>
    </row>
    <row r="38" spans="1:10" x14ac:dyDescent="0.2">
      <c r="A38" t="s">
        <v>9</v>
      </c>
      <c r="B38">
        <f>COUNT(B2:B37)</f>
        <v>36</v>
      </c>
      <c r="C38">
        <f t="shared" ref="C38:J38" si="0">COUNT(C2:C37)</f>
        <v>36</v>
      </c>
      <c r="D38">
        <f t="shared" si="0"/>
        <v>36</v>
      </c>
      <c r="E38">
        <f t="shared" si="0"/>
        <v>36</v>
      </c>
      <c r="F38">
        <f t="shared" si="0"/>
        <v>36</v>
      </c>
      <c r="G38">
        <f t="shared" si="0"/>
        <v>36</v>
      </c>
      <c r="H38">
        <f t="shared" si="0"/>
        <v>36</v>
      </c>
      <c r="I38">
        <f t="shared" si="0"/>
        <v>36</v>
      </c>
      <c r="J38">
        <f t="shared" si="0"/>
        <v>36</v>
      </c>
    </row>
    <row r="39" spans="1:10" x14ac:dyDescent="0.2">
      <c r="A39" t="s">
        <v>10</v>
      </c>
      <c r="B39">
        <f>MAX(B2:B37)</f>
        <v>88</v>
      </c>
      <c r="C39">
        <f t="shared" ref="C39:J39" si="1">MAX(C2:C37)</f>
        <v>26.8</v>
      </c>
      <c r="D39">
        <f t="shared" si="1"/>
        <v>17.399999999999999</v>
      </c>
      <c r="E39">
        <f t="shared" si="1"/>
        <v>22.1</v>
      </c>
      <c r="F39">
        <f t="shared" si="1"/>
        <v>14.4</v>
      </c>
      <c r="G39">
        <f t="shared" si="1"/>
        <v>329.4</v>
      </c>
      <c r="H39">
        <f t="shared" si="1"/>
        <v>156</v>
      </c>
      <c r="I39">
        <f t="shared" si="1"/>
        <v>92.5</v>
      </c>
      <c r="J39">
        <f t="shared" si="1"/>
        <v>31</v>
      </c>
    </row>
    <row r="40" spans="1:10" x14ac:dyDescent="0.2">
      <c r="A40" t="s">
        <v>11</v>
      </c>
      <c r="B40">
        <f>MIN(B2:B37)</f>
        <v>26</v>
      </c>
      <c r="C40">
        <f t="shared" ref="C40:J40" si="2">MIN(C2:C37)</f>
        <v>-7.6</v>
      </c>
      <c r="D40">
        <f t="shared" si="2"/>
        <v>-14.8</v>
      </c>
      <c r="E40">
        <f t="shared" si="2"/>
        <v>-10.6</v>
      </c>
      <c r="F40">
        <f t="shared" si="2"/>
        <v>-16.2</v>
      </c>
      <c r="G40">
        <f t="shared" si="2"/>
        <v>68.400000000000006</v>
      </c>
      <c r="H40">
        <f t="shared" si="2"/>
        <v>0</v>
      </c>
      <c r="I40">
        <f t="shared" si="2"/>
        <v>0</v>
      </c>
      <c r="J40">
        <f t="shared" si="2"/>
        <v>28</v>
      </c>
    </row>
    <row r="41" spans="1:10" x14ac:dyDescent="0.2">
      <c r="A41" t="s">
        <v>12</v>
      </c>
      <c r="B41">
        <f>B39-B40</f>
        <v>62</v>
      </c>
      <c r="C41">
        <f t="shared" ref="C41:J41" si="3">C39-C40</f>
        <v>34.4</v>
      </c>
      <c r="D41">
        <f t="shared" si="3"/>
        <v>32.200000000000003</v>
      </c>
      <c r="E41">
        <f t="shared" si="3"/>
        <v>32.700000000000003</v>
      </c>
      <c r="F41">
        <f t="shared" si="3"/>
        <v>30.6</v>
      </c>
      <c r="G41">
        <f t="shared" si="3"/>
        <v>261</v>
      </c>
      <c r="H41">
        <f t="shared" si="3"/>
        <v>156</v>
      </c>
      <c r="I41">
        <f t="shared" si="3"/>
        <v>92.5</v>
      </c>
      <c r="J41">
        <f t="shared" si="3"/>
        <v>3</v>
      </c>
    </row>
    <row r="42" spans="1:10" x14ac:dyDescent="0.2">
      <c r="A42" t="s">
        <v>13</v>
      </c>
      <c r="B42" s="4">
        <f>AVERAGE(B2:B37)</f>
        <v>58.333333333333336</v>
      </c>
      <c r="C42" s="4">
        <f t="shared" ref="C42:J42" si="4">AVERAGE(C2:C37)</f>
        <v>9.6361111111111111</v>
      </c>
      <c r="D42" s="4">
        <f t="shared" si="4"/>
        <v>2.3666666666666658</v>
      </c>
      <c r="E42" s="4">
        <f t="shared" si="4"/>
        <v>5.9861111111111107</v>
      </c>
      <c r="F42" s="4">
        <f t="shared" si="4"/>
        <v>-0.33333333333333315</v>
      </c>
      <c r="G42" s="4">
        <f t="shared" si="4"/>
        <v>167.5611111111111</v>
      </c>
      <c r="H42" s="4">
        <f t="shared" si="4"/>
        <v>67.811111111111117</v>
      </c>
      <c r="I42" s="4">
        <f t="shared" si="4"/>
        <v>21.930555555555557</v>
      </c>
      <c r="J42" s="4">
        <f t="shared" si="4"/>
        <v>30.444444444444443</v>
      </c>
    </row>
    <row r="43" spans="1:10" x14ac:dyDescent="0.2">
      <c r="A43" t="s">
        <v>17</v>
      </c>
      <c r="B43" s="4">
        <f>VAR(B2:B37)</f>
        <v>241.48571428571429</v>
      </c>
      <c r="C43" s="4">
        <f t="shared" ref="C43:J43" si="5">VAR(C2:C37)</f>
        <v>115.94923015873019</v>
      </c>
      <c r="D43" s="4">
        <f t="shared" si="5"/>
        <v>99.220571428571418</v>
      </c>
      <c r="E43" s="4">
        <f t="shared" si="5"/>
        <v>106.11494444444446</v>
      </c>
      <c r="F43" s="4">
        <f t="shared" si="5"/>
        <v>90.157714285714277</v>
      </c>
      <c r="G43" s="4">
        <f t="shared" si="5"/>
        <v>5065.0275873015798</v>
      </c>
      <c r="H43" s="4">
        <f t="shared" si="5"/>
        <v>1794.2393015873029</v>
      </c>
      <c r="I43" s="4">
        <f t="shared" si="5"/>
        <v>761.4313253968254</v>
      </c>
      <c r="J43" s="4">
        <f t="shared" si="5"/>
        <v>0.65396825396825364</v>
      </c>
    </row>
    <row r="44" spans="1:10" x14ac:dyDescent="0.2">
      <c r="A44" t="s">
        <v>14</v>
      </c>
      <c r="B44" s="4">
        <f t="shared" ref="B44:J44" si="6">STDEV(B2:B37)</f>
        <v>15.539810625799605</v>
      </c>
      <c r="C44" s="4">
        <f t="shared" si="6"/>
        <v>10.767972425611527</v>
      </c>
      <c r="D44" s="4">
        <f t="shared" si="6"/>
        <v>9.9609523354231246</v>
      </c>
      <c r="E44" s="4">
        <f t="shared" si="6"/>
        <v>10.30121082419171</v>
      </c>
      <c r="F44" s="4">
        <f t="shared" si="6"/>
        <v>9.4951416148319918</v>
      </c>
      <c r="G44" s="4">
        <f t="shared" si="6"/>
        <v>71.169007210312969</v>
      </c>
      <c r="H44" s="4">
        <f t="shared" si="6"/>
        <v>42.358461983260241</v>
      </c>
      <c r="I44" s="4">
        <f t="shared" si="6"/>
        <v>27.594045107537703</v>
      </c>
      <c r="J44" s="4">
        <f t="shared" si="6"/>
        <v>0.80868303677538189</v>
      </c>
    </row>
    <row r="45" spans="1:10" x14ac:dyDescent="0.2">
      <c r="A45" t="s">
        <v>15</v>
      </c>
      <c r="B45" s="4">
        <f t="shared" ref="B45:J45" si="7">MEDIAN(B2:B37)</f>
        <v>57.5</v>
      </c>
      <c r="C45" s="4">
        <f t="shared" si="7"/>
        <v>10.5</v>
      </c>
      <c r="D45" s="4">
        <f t="shared" si="7"/>
        <v>2.6500000000000004</v>
      </c>
      <c r="E45" s="4">
        <f t="shared" si="7"/>
        <v>6.9</v>
      </c>
      <c r="F45" s="4">
        <f t="shared" si="7"/>
        <v>-0.15000000000000002</v>
      </c>
      <c r="G45" s="4">
        <f t="shared" si="7"/>
        <v>161.6</v>
      </c>
      <c r="H45" s="4">
        <f t="shared" si="7"/>
        <v>58.849999999999994</v>
      </c>
      <c r="I45" s="4">
        <f t="shared" si="7"/>
        <v>8.6499999999999986</v>
      </c>
      <c r="J45" s="4">
        <f t="shared" si="7"/>
        <v>31</v>
      </c>
    </row>
    <row r="46" spans="1:10" x14ac:dyDescent="0.2">
      <c r="A46" t="s">
        <v>18</v>
      </c>
      <c r="B46" s="4">
        <f t="shared" ref="B46:J46" si="8">QUARTILE(B2:B37,1)</f>
        <v>48</v>
      </c>
      <c r="C46" s="4">
        <f t="shared" si="8"/>
        <v>-2.5000000000000022E-2</v>
      </c>
      <c r="D46" s="4">
        <f t="shared" si="8"/>
        <v>-6.95</v>
      </c>
      <c r="E46" s="4">
        <f t="shared" si="8"/>
        <v>-3.4000000000000004</v>
      </c>
      <c r="F46" s="4">
        <f t="shared" si="8"/>
        <v>-8.375</v>
      </c>
      <c r="G46" s="4">
        <f t="shared" si="8"/>
        <v>107.95</v>
      </c>
      <c r="H46" s="4">
        <f t="shared" si="8"/>
        <v>38.25</v>
      </c>
      <c r="I46" s="4">
        <f t="shared" si="8"/>
        <v>0</v>
      </c>
      <c r="J46" s="4">
        <f t="shared" si="8"/>
        <v>30</v>
      </c>
    </row>
    <row r="47" spans="1:10" x14ac:dyDescent="0.2">
      <c r="A47" t="s">
        <v>19</v>
      </c>
      <c r="B47" s="4">
        <f t="shared" ref="B47:J47" si="9">QUARTILE(B2:B37,3)</f>
        <v>66.25</v>
      </c>
      <c r="C47" s="4">
        <f t="shared" si="9"/>
        <v>18.824999999999999</v>
      </c>
      <c r="D47" s="4">
        <f t="shared" si="9"/>
        <v>11.175000000000001</v>
      </c>
      <c r="E47" s="4">
        <f t="shared" si="9"/>
        <v>14.975</v>
      </c>
      <c r="F47" s="4">
        <f t="shared" si="9"/>
        <v>8.125</v>
      </c>
      <c r="G47" s="4">
        <f t="shared" si="9"/>
        <v>219.55</v>
      </c>
      <c r="H47" s="4">
        <f t="shared" si="9"/>
        <v>92.75</v>
      </c>
      <c r="I47" s="4">
        <f t="shared" si="9"/>
        <v>36.924999999999997</v>
      </c>
      <c r="J47" s="4">
        <f t="shared" si="9"/>
        <v>31</v>
      </c>
    </row>
    <row r="48" spans="1:10" x14ac:dyDescent="0.2">
      <c r="A48" t="s">
        <v>20</v>
      </c>
      <c r="B48" s="4">
        <f t="shared" ref="B48:J48" si="10">PERCENTILE(B2:B37, 0.3)</f>
        <v>49</v>
      </c>
      <c r="C48" s="4">
        <f t="shared" si="10"/>
        <v>2.3499999999999996</v>
      </c>
      <c r="D48" s="4">
        <f t="shared" si="10"/>
        <v>-3.4499999999999997</v>
      </c>
      <c r="E48" s="4">
        <f t="shared" si="10"/>
        <v>-0.5</v>
      </c>
      <c r="F48" s="4">
        <f t="shared" si="10"/>
        <v>-6.2</v>
      </c>
      <c r="G48" s="4">
        <f t="shared" si="10"/>
        <v>110.45</v>
      </c>
      <c r="H48" s="4">
        <f t="shared" si="10"/>
        <v>45</v>
      </c>
      <c r="I48" s="4">
        <f t="shared" si="10"/>
        <v>0</v>
      </c>
      <c r="J48" s="4">
        <f t="shared" si="10"/>
        <v>30</v>
      </c>
    </row>
    <row r="49" spans="1:10" x14ac:dyDescent="0.2">
      <c r="A49" t="s">
        <v>21</v>
      </c>
      <c r="B49" s="4">
        <f t="shared" ref="B49:J49" si="11">PERCENTILE(B2:B37, 0.6)</f>
        <v>60</v>
      </c>
      <c r="C49" s="4">
        <f t="shared" si="11"/>
        <v>14.6</v>
      </c>
      <c r="D49" s="4">
        <f t="shared" si="11"/>
        <v>6.7</v>
      </c>
      <c r="E49" s="4">
        <f t="shared" si="11"/>
        <v>10.5</v>
      </c>
      <c r="F49" s="4">
        <f t="shared" si="11"/>
        <v>3</v>
      </c>
      <c r="G49" s="4">
        <f t="shared" si="11"/>
        <v>188.9</v>
      </c>
      <c r="H49" s="4">
        <f t="shared" si="11"/>
        <v>65.5</v>
      </c>
      <c r="I49" s="4">
        <f t="shared" si="11"/>
        <v>19.600000000000001</v>
      </c>
      <c r="J49" s="4">
        <f t="shared" si="11"/>
        <v>31</v>
      </c>
    </row>
    <row r="50" spans="1:10" x14ac:dyDescent="0.2">
      <c r="A50" t="s">
        <v>22</v>
      </c>
      <c r="B50" s="4">
        <f t="shared" ref="B50:J50" si="12">PERCENTILE(B2:B37, 0.01)</f>
        <v>29.5</v>
      </c>
      <c r="C50" s="4">
        <f t="shared" si="12"/>
        <v>-7.3549999999999995</v>
      </c>
      <c r="D50" s="4">
        <f t="shared" si="12"/>
        <v>-14.450000000000001</v>
      </c>
      <c r="E50" s="4">
        <f t="shared" si="12"/>
        <v>-10.459999999999999</v>
      </c>
      <c r="F50" s="4">
        <f t="shared" si="12"/>
        <v>-15.955</v>
      </c>
      <c r="G50" s="4">
        <f t="shared" si="12"/>
        <v>69.660000000000011</v>
      </c>
      <c r="H50" s="4">
        <f t="shared" si="12"/>
        <v>0</v>
      </c>
      <c r="I50" s="4">
        <f t="shared" si="12"/>
        <v>0</v>
      </c>
      <c r="J50" s="4">
        <f t="shared" si="12"/>
        <v>28</v>
      </c>
    </row>
    <row r="51" spans="1:10" x14ac:dyDescent="0.2">
      <c r="A51" t="s">
        <v>23</v>
      </c>
      <c r="B51" s="4">
        <f t="shared" ref="B51:J51" si="13">PERCENTILE(B2:B37, 0.69)</f>
        <v>65</v>
      </c>
      <c r="C51" s="4">
        <f t="shared" si="13"/>
        <v>15.464999999999996</v>
      </c>
      <c r="D51" s="4">
        <f t="shared" si="13"/>
        <v>8.8450000000000006</v>
      </c>
      <c r="E51" s="4">
        <f t="shared" si="13"/>
        <v>12.024999999999999</v>
      </c>
      <c r="F51" s="4">
        <f t="shared" si="13"/>
        <v>5.8399999999999972</v>
      </c>
      <c r="G51" s="4">
        <f t="shared" si="13"/>
        <v>206.75</v>
      </c>
      <c r="H51" s="4">
        <f t="shared" si="13"/>
        <v>87.62</v>
      </c>
      <c r="I51" s="4">
        <f t="shared" si="13"/>
        <v>32.974999999999994</v>
      </c>
      <c r="J51" s="4">
        <f t="shared" si="13"/>
        <v>31</v>
      </c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32148A-B336-2044-8DFE-AA3CE71B033D}">
  <dimension ref="A3:Q24"/>
  <sheetViews>
    <sheetView workbookViewId="0">
      <selection activeCell="E4" sqref="E4:G19"/>
    </sheetView>
  </sheetViews>
  <sheetFormatPr baseColWidth="10" defaultRowHeight="16" x14ac:dyDescent="0.2"/>
  <sheetData>
    <row r="3" spans="5:7" x14ac:dyDescent="0.2">
      <c r="E3">
        <v>2013</v>
      </c>
      <c r="F3">
        <v>2014</v>
      </c>
      <c r="G3">
        <v>2015</v>
      </c>
    </row>
    <row r="4" spans="5:7" x14ac:dyDescent="0.2">
      <c r="E4">
        <v>107</v>
      </c>
      <c r="F4">
        <v>196</v>
      </c>
      <c r="G4">
        <v>180</v>
      </c>
    </row>
    <row r="5" spans="5:7" x14ac:dyDescent="0.2">
      <c r="E5">
        <v>172</v>
      </c>
      <c r="F5">
        <v>159</v>
      </c>
      <c r="G5">
        <v>100</v>
      </c>
    </row>
    <row r="6" spans="5:7" x14ac:dyDescent="0.2">
      <c r="E6">
        <v>163</v>
      </c>
      <c r="F6">
        <v>169</v>
      </c>
      <c r="G6">
        <v>160</v>
      </c>
    </row>
    <row r="7" spans="5:7" x14ac:dyDescent="0.2">
      <c r="E7">
        <v>197</v>
      </c>
      <c r="F7">
        <v>198</v>
      </c>
      <c r="G7">
        <v>144</v>
      </c>
    </row>
    <row r="8" spans="5:7" x14ac:dyDescent="0.2">
      <c r="E8">
        <v>170</v>
      </c>
      <c r="F8">
        <v>140</v>
      </c>
      <c r="G8">
        <v>188</v>
      </c>
    </row>
    <row r="9" spans="5:7" x14ac:dyDescent="0.2">
      <c r="E9">
        <v>113</v>
      </c>
      <c r="F9">
        <v>106</v>
      </c>
      <c r="G9">
        <v>151</v>
      </c>
    </row>
    <row r="10" spans="5:7" x14ac:dyDescent="0.2">
      <c r="E10">
        <v>119</v>
      </c>
      <c r="F10">
        <v>162</v>
      </c>
      <c r="G10">
        <v>114</v>
      </c>
    </row>
    <row r="11" spans="5:7" x14ac:dyDescent="0.2">
      <c r="E11">
        <v>191</v>
      </c>
      <c r="F11">
        <v>139</v>
      </c>
      <c r="G11">
        <v>190</v>
      </c>
    </row>
    <row r="12" spans="5:7" x14ac:dyDescent="0.2">
      <c r="E12">
        <v>170</v>
      </c>
      <c r="F12">
        <v>136</v>
      </c>
      <c r="G12">
        <v>107</v>
      </c>
    </row>
    <row r="13" spans="5:7" x14ac:dyDescent="0.2">
      <c r="E13">
        <v>171</v>
      </c>
      <c r="F13">
        <v>118</v>
      </c>
      <c r="G13">
        <v>136</v>
      </c>
    </row>
    <row r="14" spans="5:7" x14ac:dyDescent="0.2">
      <c r="E14">
        <v>126</v>
      </c>
      <c r="F14">
        <v>109</v>
      </c>
      <c r="G14">
        <v>188</v>
      </c>
    </row>
    <row r="15" spans="5:7" x14ac:dyDescent="0.2">
      <c r="E15">
        <v>140</v>
      </c>
      <c r="F15">
        <v>118</v>
      </c>
      <c r="G15">
        <v>101</v>
      </c>
    </row>
    <row r="16" spans="5:7" x14ac:dyDescent="0.2">
      <c r="E16">
        <v>163</v>
      </c>
      <c r="F16">
        <v>110</v>
      </c>
      <c r="G16">
        <v>194</v>
      </c>
    </row>
    <row r="17" spans="1:17" x14ac:dyDescent="0.2">
      <c r="E17">
        <v>101</v>
      </c>
      <c r="F17">
        <v>102</v>
      </c>
      <c r="G17">
        <v>109</v>
      </c>
    </row>
    <row r="18" spans="1:17" x14ac:dyDescent="0.2">
      <c r="E18">
        <v>126</v>
      </c>
      <c r="F18">
        <v>132</v>
      </c>
      <c r="G18">
        <v>165</v>
      </c>
    </row>
    <row r="19" spans="1:17" x14ac:dyDescent="0.2">
      <c r="E19">
        <v>104</v>
      </c>
      <c r="F19">
        <v>118</v>
      </c>
      <c r="G19">
        <v>192</v>
      </c>
    </row>
    <row r="22" spans="1:17" x14ac:dyDescent="0.2">
      <c r="A22">
        <v>2013</v>
      </c>
      <c r="B22">
        <v>107</v>
      </c>
      <c r="C22">
        <v>172</v>
      </c>
      <c r="D22">
        <v>163</v>
      </c>
      <c r="E22">
        <v>197</v>
      </c>
      <c r="F22">
        <v>170</v>
      </c>
      <c r="G22">
        <v>113</v>
      </c>
      <c r="H22">
        <v>119</v>
      </c>
      <c r="I22">
        <v>191</v>
      </c>
      <c r="J22">
        <v>170</v>
      </c>
      <c r="K22">
        <v>171</v>
      </c>
      <c r="L22">
        <v>126</v>
      </c>
      <c r="M22">
        <v>140</v>
      </c>
      <c r="N22">
        <v>163</v>
      </c>
      <c r="O22">
        <v>101</v>
      </c>
      <c r="P22">
        <v>126</v>
      </c>
      <c r="Q22">
        <v>104</v>
      </c>
    </row>
    <row r="23" spans="1:17" x14ac:dyDescent="0.2">
      <c r="A23">
        <v>2014</v>
      </c>
      <c r="B23">
        <v>196</v>
      </c>
      <c r="C23">
        <v>159</v>
      </c>
      <c r="D23">
        <v>169</v>
      </c>
      <c r="E23">
        <v>198</v>
      </c>
      <c r="F23">
        <v>140</v>
      </c>
      <c r="G23">
        <v>106</v>
      </c>
      <c r="H23">
        <v>162</v>
      </c>
      <c r="I23">
        <v>139</v>
      </c>
      <c r="J23">
        <v>136</v>
      </c>
      <c r="K23">
        <v>118</v>
      </c>
      <c r="L23">
        <v>109</v>
      </c>
      <c r="M23">
        <v>118</v>
      </c>
      <c r="N23">
        <v>110</v>
      </c>
      <c r="O23">
        <v>102</v>
      </c>
      <c r="P23">
        <v>132</v>
      </c>
      <c r="Q23">
        <v>118</v>
      </c>
    </row>
    <row r="24" spans="1:17" x14ac:dyDescent="0.2">
      <c r="A24">
        <v>2015</v>
      </c>
      <c r="B24">
        <v>180</v>
      </c>
      <c r="C24">
        <v>100</v>
      </c>
      <c r="D24">
        <v>160</v>
      </c>
      <c r="E24">
        <v>144</v>
      </c>
      <c r="F24">
        <v>188</v>
      </c>
      <c r="G24">
        <v>151</v>
      </c>
      <c r="H24">
        <v>114</v>
      </c>
      <c r="I24">
        <v>190</v>
      </c>
      <c r="J24">
        <v>107</v>
      </c>
      <c r="K24">
        <v>136</v>
      </c>
      <c r="L24">
        <v>188</v>
      </c>
      <c r="M24">
        <v>101</v>
      </c>
      <c r="N24">
        <v>194</v>
      </c>
      <c r="O24">
        <v>109</v>
      </c>
      <c r="P24">
        <v>165</v>
      </c>
      <c r="Q24">
        <v>192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Feuilles de calcul</vt:lpstr>
      </vt:variant>
      <vt:variant>
        <vt:i4>2</vt:i4>
      </vt:variant>
      <vt:variant>
        <vt:lpstr>Plages nommées</vt:lpstr>
      </vt:variant>
      <vt:variant>
        <vt:i4>1</vt:i4>
      </vt:variant>
    </vt:vector>
  </HeadingPairs>
  <TitlesOfParts>
    <vt:vector size="3" baseType="lpstr">
      <vt:lpstr>Feuil1</vt:lpstr>
      <vt:lpstr>Feuil2</vt:lpstr>
      <vt:lpstr>Feuil1!dos_tp1_accident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bringay@gmail.com</dc:creator>
  <cp:lastModifiedBy>bringay@gmail.com</cp:lastModifiedBy>
  <dcterms:created xsi:type="dcterms:W3CDTF">2021-03-11T13:28:19Z</dcterms:created>
  <dcterms:modified xsi:type="dcterms:W3CDTF">2021-03-17T11:42:48Z</dcterms:modified>
</cp:coreProperties>
</file>